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GE\Transparencia\INFORMACIO_ECONOMICA_I_PRESSUPOSTARIA\RETRIBUCIONS_I_DEDICACIO\CONSELLERS\Situacio_Patrimonial\Publicat_PDF - Excel\"/>
    </mc:Choice>
  </mc:AlternateContent>
  <xr:revisionPtr revIDLastSave="0" documentId="13_ncr:1_{849B2B20-C89F-49F3-92F0-E686C472A91A}" xr6:coauthVersionLast="47" xr6:coauthVersionMax="47" xr10:uidLastSave="{00000000-0000-0000-0000-000000000000}"/>
  <bookViews>
    <workbookView xWindow="-120" yWindow="-120" windowWidth="29040" windowHeight="15840" tabRatio="821" xr2:uid="{00000000-000D-0000-FFFF-FFFF00000000}"/>
  </bookViews>
  <sheets>
    <sheet name="RELACIÓ_DECLARACIO_BÉNS" sheetId="1" r:id="rId1"/>
    <sheet name="ALBERTÍ" sheetId="2" r:id="rId2"/>
    <sheet name="BARCELÓ" sheetId="4" r:id="rId3"/>
    <sheet name="ESTEVE" sheetId="6" r:id="rId4"/>
    <sheet name="GIL" sheetId="12" r:id="rId5"/>
    <sheet name="LARIOS" sheetId="15" r:id="rId6"/>
    <sheet name="PONS" sheetId="14" r:id="rId7"/>
    <sheet name="ROIG" sheetId="7" r:id="rId8"/>
    <sheet name="ROSELL" sheetId="9" r:id="rId9"/>
    <sheet name="VINTRO" sheetId="1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C16" i="1"/>
  <c r="A16" i="15"/>
  <c r="F16" i="1" l="1"/>
  <c r="C12" i="15"/>
  <c r="B12" i="15"/>
  <c r="A12" i="15"/>
  <c r="C17" i="13"/>
  <c r="C12" i="1"/>
  <c r="F12" i="1" s="1"/>
  <c r="C14" i="1"/>
  <c r="F14" i="1" s="1"/>
  <c r="A7" i="9"/>
  <c r="A10" i="9" s="1"/>
  <c r="B22" i="12"/>
  <c r="A22" i="12"/>
  <c r="B10" i="14"/>
  <c r="B9" i="14"/>
  <c r="C15" i="6"/>
  <c r="B15" i="6"/>
  <c r="A15" i="6"/>
  <c r="A19" i="6" s="1"/>
  <c r="C11" i="2"/>
  <c r="B11" i="2"/>
  <c r="A11" i="2"/>
  <c r="B7" i="14"/>
  <c r="A7" i="14"/>
  <c r="C13" i="7"/>
  <c r="B13" i="7"/>
  <c r="A13" i="7"/>
  <c r="C10" i="9"/>
  <c r="B10" i="9"/>
  <c r="C12" i="14"/>
  <c r="A12" i="14"/>
  <c r="C17" i="1"/>
  <c r="F17" i="1" s="1"/>
  <c r="F15" i="1"/>
  <c r="F18" i="1"/>
  <c r="F19" i="1"/>
  <c r="F20" i="1"/>
  <c r="E14" i="1"/>
  <c r="D14" i="1"/>
  <c r="C10" i="4"/>
  <c r="B10" i="4"/>
  <c r="A10" i="4"/>
  <c r="F13" i="1"/>
  <c r="D12" i="1"/>
  <c r="B12" i="14" l="1"/>
  <c r="B17" i="13"/>
  <c r="A17" i="13"/>
  <c r="A15" i="2" l="1"/>
</calcChain>
</file>

<file path=xl/sharedStrings.xml><?xml version="1.0" encoding="utf-8"?>
<sst xmlns="http://schemas.openxmlformats.org/spreadsheetml/2006/main" count="85" uniqueCount="59">
  <si>
    <t>ACTIU</t>
  </si>
  <si>
    <t>TOTAL</t>
  </si>
  <si>
    <t>OBSERVACIONS</t>
  </si>
  <si>
    <t>VALOR TOTAL ALTRES BÉNS</t>
  </si>
  <si>
    <r>
      <t xml:space="preserve">BÉNS IMMOBLES </t>
    </r>
    <r>
      <rPr>
        <sz val="10"/>
        <color theme="1"/>
        <rFont val="Calibri"/>
        <family val="2"/>
        <scheme val="minor"/>
      </rPr>
      <t>(segons valor cadastral)</t>
    </r>
  </si>
  <si>
    <t>Imports consignats en euros</t>
  </si>
  <si>
    <t>COGNOMS I NOM</t>
  </si>
  <si>
    <t>Altres béns</t>
  </si>
  <si>
    <t>Valor cadastral</t>
  </si>
  <si>
    <t>Passiu</t>
  </si>
  <si>
    <t>RELACIÓ DE LES DECLARACIONS DE BÉNS I DRETS PATRIMONIALS DELS MEMBRES DEL CONSELL DE GARANTIES ESTATUTÀRIES</t>
  </si>
  <si>
    <r>
      <rPr>
        <b/>
        <sz val="11"/>
        <color theme="1"/>
        <rFont val="Calibri"/>
        <family val="2"/>
        <scheme val="minor"/>
      </rPr>
      <t xml:space="preserve">PASSIU     </t>
    </r>
    <r>
      <rPr>
        <sz val="11"/>
        <color theme="1"/>
        <rFont val="Calibri"/>
        <family val="2"/>
        <scheme val="minor"/>
      </rPr>
      <t xml:space="preserve"> (crèdits, préstecs, deutes)</t>
    </r>
  </si>
  <si>
    <t>GIL DOMÈNECH, MARGARIDA</t>
  </si>
  <si>
    <t>Béns immobles</t>
  </si>
  <si>
    <t>VINTRÓ CASTELLS, JOAN</t>
  </si>
  <si>
    <t>ALBERTÍ ROVIRA, ENOCH</t>
  </si>
  <si>
    <t>BARCELÓ SERRAMALERA, MERCÈ</t>
  </si>
  <si>
    <t>ESTEVE BALAGUÉ, FRANCESC</t>
  </si>
  <si>
    <t>ROIG MOLÉS, EDUARD</t>
  </si>
  <si>
    <t>ROSELL MARTÍ, MONTSERRAT</t>
  </si>
  <si>
    <t>DATA DE PRESA DE POSSESSIÓ</t>
  </si>
  <si>
    <t>ACTUALITZACIÓ</t>
  </si>
  <si>
    <t>ENOCH ALBERTÍ ROVIRA</t>
  </si>
  <si>
    <t>DECLARACIÓ DE BÉNS I DRETS PATRIMONIALS (30/06/2022)</t>
  </si>
  <si>
    <t>MERCÈ BARCELÓ SERRAMALERA</t>
  </si>
  <si>
    <t>DECLARACIÓ DE BÉNS I DRETS PATRIMONIALS (27/05/2022)</t>
  </si>
  <si>
    <t>FRANCESC ESTEVE BALAGUÉ</t>
  </si>
  <si>
    <t>DECLARACIÓ DE BÉNS I DRETS PATRIMONIALS (18/07/2022)</t>
  </si>
  <si>
    <t>Aquest document, que té efectes informatius, s'elabora a partir de la informació que consta en la documentació tramesa al Consell.
El termini per presentar l’esmentada documentació és de tres mesos a comptar de la data de presa de possessió dels membres del Consell.</t>
  </si>
  <si>
    <t>PONS PARERA, EVA</t>
  </si>
  <si>
    <t>EVA PONS PARERA</t>
  </si>
  <si>
    <t>Variació informada el 18/07/2022</t>
  </si>
  <si>
    <t>EDUARD ROIG MOLÉS</t>
  </si>
  <si>
    <t>MONTSERRAT ROSELL MARTÍ</t>
  </si>
  <si>
    <t>MARGARIDA GIL DOMÈNECH</t>
  </si>
  <si>
    <t>*</t>
  </si>
  <si>
    <t>JOAN VINTRÓ CASTELLS</t>
  </si>
  <si>
    <t>**</t>
  </si>
  <si>
    <t>** Vehicle descrit al formulari però no informat import</t>
  </si>
  <si>
    <t>Notes:</t>
  </si>
  <si>
    <t>Possible informació a publicar amb incorreccions</t>
  </si>
  <si>
    <r>
      <t>* Formulari signat no inclou % propietat immoble del 50% s/M.100 AEAT del 2021 (</t>
    </r>
    <r>
      <rPr>
        <u/>
        <sz val="11"/>
        <color theme="1"/>
        <rFont val="Calibri"/>
        <family val="2"/>
        <scheme val="minor"/>
      </rPr>
      <t>canvi del 2022...¿?</t>
    </r>
    <r>
      <rPr>
        <sz val="11"/>
        <color theme="1"/>
        <rFont val="Calibri"/>
        <family val="2"/>
        <scheme val="minor"/>
      </rPr>
      <t>)</t>
    </r>
  </si>
  <si>
    <t>DECLARACIÓ DE BÉNS I DRETS PATRIMONIALS (09/07/2022)</t>
  </si>
  <si>
    <t>DECLARACIÓ DE BÉNS I DRETS PATRIMONIALS (27/07/2022)</t>
  </si>
  <si>
    <t>DECLARACIÓ DE BÉNS I DRETS PATRIMONIALS (28/07/2022)</t>
  </si>
  <si>
    <t xml:space="preserve"> </t>
  </si>
  <si>
    <t>MARIA JESÚS LARIOS PATERNA</t>
  </si>
  <si>
    <t>* s/ formulari rebut, la propietat immoble del 50% només dels elements marcats en vermell</t>
  </si>
  <si>
    <t>LARIOS PATERNA, MARIA JESÚS</t>
  </si>
  <si>
    <t>*** s/M.100 AEAT del 2022, el valor cadastral per immoble 0267701DF3806E0047WO és 3.566,84 €. Hi ha discrepància amb import a publicar s/ formulari signat</t>
  </si>
  <si>
    <t>Data d'actualització:</t>
  </si>
  <si>
    <t xml:space="preserve">Data propera actualització: </t>
  </si>
  <si>
    <t>Variació informada el 20/05/2025</t>
  </si>
  <si>
    <t>04/06/2025</t>
  </si>
  <si>
    <t>04/06/2026</t>
  </si>
  <si>
    <t>DECLARACIÓ DE BÉNS I DRETS PATRIMONIALS (02/06/2025)</t>
  </si>
  <si>
    <t>DECLARACIÓ DE BÉNS I DRETS PATRIMONIALS (20/05/2025)</t>
  </si>
  <si>
    <t>** El valor cadastral de vivenda habitual 0267701DF3806E0045MU no consta a M.100 AEAT del 2022 i sembla, aparentment, massa elevat perquè no hi surti.</t>
  </si>
  <si>
    <t>DECLARACIÓ DE BÉNS I DRETS PATRIMONIALS (01/08/2019)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</si>
</sst>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3" fillId="0" borderId="0" xfId="0" applyNumberFormat="1" applyFont="1"/>
    <xf numFmtId="4" fontId="4" fillId="0" borderId="0" xfId="0" applyNumberFormat="1" applyFont="1" applyAlignment="1">
      <alignment horizontal="center"/>
    </xf>
    <xf numFmtId="4" fontId="5" fillId="0" borderId="0" xfId="0" applyNumberFormat="1" applyFont="1"/>
    <xf numFmtId="4" fontId="0" fillId="0" borderId="6" xfId="0" applyNumberFormat="1" applyBorder="1"/>
    <xf numFmtId="4" fontId="0" fillId="0" borderId="1" xfId="0" applyNumberFormat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0" fontId="0" fillId="0" borderId="0" xfId="0" applyNumberFormat="1"/>
    <xf numFmtId="0" fontId="3" fillId="0" borderId="1" xfId="0" applyFont="1" applyBorder="1"/>
    <xf numFmtId="4" fontId="0" fillId="2" borderId="0" xfId="0" applyNumberFormat="1" applyFill="1"/>
    <xf numFmtId="4" fontId="3" fillId="2" borderId="0" xfId="0" applyNumberFormat="1" applyFont="1" applyFill="1"/>
    <xf numFmtId="4" fontId="0" fillId="0" borderId="0" xfId="0" applyNumberFormat="1" applyAlignment="1">
      <alignment horizontal="right"/>
    </xf>
    <xf numFmtId="4" fontId="6" fillId="0" borderId="0" xfId="0" applyNumberFormat="1" applyFont="1"/>
    <xf numFmtId="4" fontId="7" fillId="0" borderId="0" xfId="0" applyNumberFormat="1" applyFont="1"/>
    <xf numFmtId="10" fontId="8" fillId="0" borderId="0" xfId="0" applyNumberFormat="1" applyFont="1"/>
    <xf numFmtId="49" fontId="0" fillId="0" borderId="0" xfId="0" applyNumberFormat="1" applyAlignment="1">
      <alignment horizontal="right"/>
    </xf>
    <xf numFmtId="4" fontId="0" fillId="3" borderId="0" xfId="0" applyNumberForma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1699260</xdr:colOff>
      <xdr:row>0</xdr:row>
      <xdr:rowOff>38100</xdr:rowOff>
    </xdr:from>
    <xdr:to>
      <xdr:col>6</xdr:col>
      <xdr:colOff>1478280</xdr:colOff>
      <xdr:row>5</xdr:row>
      <xdr:rowOff>0</xdr:rowOff>
    </xdr:to>
    <xdr:pic>
      <xdr:nvPicPr>
        <xdr:cNvPr id="3" name="Imagen 0" descr="Logo Consell 2lin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260" y="38100"/>
          <a:ext cx="59436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K30"/>
  <sheetViews>
    <sheetView tabSelected="1" zoomScaleNormal="100" workbookViewId="0">
      <selection activeCell="H17" sqref="H17"/>
    </sheetView>
  </sheetViews>
  <sheetFormatPr defaultColWidth="11.42578125" defaultRowHeight="15" x14ac:dyDescent="0.25"/>
  <cols>
    <col min="1" max="1" width="32.7109375" customWidth="1"/>
    <col min="2" max="3" width="15.42578125" customWidth="1"/>
    <col min="4" max="4" width="14.85546875" customWidth="1"/>
    <col min="5" max="5" width="15.28515625" customWidth="1"/>
    <col min="6" max="6" width="12.140625" customWidth="1"/>
    <col min="7" max="7" width="14.85546875" hidden="1" customWidth="1"/>
    <col min="8" max="8" width="15" bestFit="1" customWidth="1"/>
    <col min="10" max="10" width="12.7109375" customWidth="1"/>
  </cols>
  <sheetData>
    <row r="6" spans="1:8" x14ac:dyDescent="0.25">
      <c r="A6" t="s">
        <v>45</v>
      </c>
    </row>
    <row r="7" spans="1:8" x14ac:dyDescent="0.25">
      <c r="A7" t="s">
        <v>45</v>
      </c>
    </row>
    <row r="8" spans="1:8" ht="19.5" customHeight="1" x14ac:dyDescent="0.25">
      <c r="A8" s="2" t="s">
        <v>10</v>
      </c>
      <c r="B8" s="2"/>
    </row>
    <row r="9" spans="1:8" x14ac:dyDescent="0.25">
      <c r="A9" t="s">
        <v>45</v>
      </c>
    </row>
    <row r="10" spans="1:8" ht="36.75" customHeight="1" x14ac:dyDescent="0.25">
      <c r="B10" s="13" t="s">
        <v>20</v>
      </c>
      <c r="C10" s="30" t="s">
        <v>0</v>
      </c>
      <c r="D10" s="31"/>
      <c r="E10" s="26" t="s">
        <v>11</v>
      </c>
      <c r="F10" s="28" t="s">
        <v>1</v>
      </c>
      <c r="G10" s="28" t="s">
        <v>2</v>
      </c>
      <c r="H10" s="32" t="s">
        <v>21</v>
      </c>
    </row>
    <row r="11" spans="1:8" ht="42.75" customHeight="1" x14ac:dyDescent="0.25">
      <c r="A11" s="15" t="s">
        <v>6</v>
      </c>
      <c r="B11" s="1"/>
      <c r="C11" s="3" t="s">
        <v>4</v>
      </c>
      <c r="D11" s="3" t="s">
        <v>3</v>
      </c>
      <c r="E11" s="27"/>
      <c r="F11" s="29"/>
      <c r="G11" s="29"/>
      <c r="H11" s="32"/>
    </row>
    <row r="12" spans="1:8" x14ac:dyDescent="0.25">
      <c r="A12" s="1" t="s">
        <v>15</v>
      </c>
      <c r="B12" s="12">
        <v>44690</v>
      </c>
      <c r="C12" s="10">
        <f>(364826.7+122434.57)/2</f>
        <v>243630.63500000001</v>
      </c>
      <c r="D12" s="10">
        <f>44965+19656+20000</f>
        <v>84621</v>
      </c>
      <c r="E12" s="10">
        <v>131941.99</v>
      </c>
      <c r="F12" s="10">
        <f>C12+D12-E12</f>
        <v>196309.64500000002</v>
      </c>
      <c r="G12" s="10"/>
      <c r="H12" s="12">
        <v>44774</v>
      </c>
    </row>
    <row r="13" spans="1:8" x14ac:dyDescent="0.25">
      <c r="A13" s="10" t="s">
        <v>16</v>
      </c>
      <c r="B13" s="12">
        <v>44690</v>
      </c>
      <c r="C13" s="10">
        <v>167306.1</v>
      </c>
      <c r="D13" s="10">
        <v>332336.64000000001</v>
      </c>
      <c r="E13" s="10">
        <v>151104.19</v>
      </c>
      <c r="F13" s="10">
        <f>C13+D13-E13</f>
        <v>348538.55</v>
      </c>
      <c r="G13" s="10"/>
      <c r="H13" s="12">
        <v>45719</v>
      </c>
    </row>
    <row r="14" spans="1:8" x14ac:dyDescent="0.25">
      <c r="A14" s="1" t="s">
        <v>17</v>
      </c>
      <c r="B14" s="12">
        <v>44690</v>
      </c>
      <c r="C14" s="10">
        <f>(189124+28179.03+3647.28)/2</f>
        <v>110475.155</v>
      </c>
      <c r="D14" s="10">
        <f>25000+2000+23000+4500+7000+2500+14000</f>
        <v>78000</v>
      </c>
      <c r="E14" s="10">
        <f>18000+228000</f>
        <v>246000</v>
      </c>
      <c r="F14" s="10">
        <f t="shared" ref="F14:F20" si="0">C14+D14-E14</f>
        <v>-57524.845000000001</v>
      </c>
      <c r="G14" s="10"/>
      <c r="H14" s="12">
        <v>44774</v>
      </c>
    </row>
    <row r="15" spans="1:8" x14ac:dyDescent="0.25">
      <c r="A15" s="10" t="s">
        <v>12</v>
      </c>
      <c r="B15" s="12">
        <v>42923</v>
      </c>
      <c r="C15" s="10">
        <v>266198.05</v>
      </c>
      <c r="D15" s="10">
        <v>560719.14999999991</v>
      </c>
      <c r="E15" s="10">
        <v>0</v>
      </c>
      <c r="F15" s="10">
        <f>C15+D15-E15</f>
        <v>826917.2</v>
      </c>
      <c r="G15" s="10"/>
      <c r="H15" s="12">
        <v>45797</v>
      </c>
    </row>
    <row r="16" spans="1:8" x14ac:dyDescent="0.25">
      <c r="A16" s="1" t="s">
        <v>48</v>
      </c>
      <c r="B16" s="12">
        <v>45027</v>
      </c>
      <c r="C16" s="10">
        <f>(324620.87+15842.15+68951.97)*0.5+8799.25</f>
        <v>213506.745</v>
      </c>
      <c r="D16" s="10">
        <f>16336.78+1020.06+29892.48+7000</f>
        <v>54249.32</v>
      </c>
      <c r="E16" s="10">
        <v>63038.94</v>
      </c>
      <c r="F16" s="10">
        <f>C16+D16-E16</f>
        <v>204717.125</v>
      </c>
      <c r="G16" s="10"/>
      <c r="H16" s="12">
        <v>45810</v>
      </c>
    </row>
    <row r="17" spans="1:11" x14ac:dyDescent="0.25">
      <c r="A17" s="1" t="s">
        <v>29</v>
      </c>
      <c r="B17" s="12">
        <v>44690</v>
      </c>
      <c r="C17" s="10">
        <f>56837.67</f>
        <v>56837.67</v>
      </c>
      <c r="D17" s="10">
        <v>522291.20000000001</v>
      </c>
      <c r="E17" s="10">
        <v>0</v>
      </c>
      <c r="F17" s="10">
        <f>C17+D17-E17</f>
        <v>579128.87</v>
      </c>
      <c r="G17" s="10"/>
      <c r="H17" s="12">
        <v>44774</v>
      </c>
    </row>
    <row r="18" spans="1:11" x14ac:dyDescent="0.25">
      <c r="A18" s="10" t="s">
        <v>18</v>
      </c>
      <c r="B18" s="12">
        <v>44690</v>
      </c>
      <c r="C18" s="10">
        <v>0</v>
      </c>
      <c r="D18" s="10">
        <v>11527</v>
      </c>
      <c r="E18" s="10">
        <v>1342</v>
      </c>
      <c r="F18" s="10">
        <f t="shared" si="0"/>
        <v>10185</v>
      </c>
      <c r="G18" s="10"/>
      <c r="H18" s="12">
        <v>44774</v>
      </c>
    </row>
    <row r="19" spans="1:11" x14ac:dyDescent="0.25">
      <c r="A19" s="10" t="s">
        <v>19</v>
      </c>
      <c r="B19" s="12">
        <v>44690</v>
      </c>
      <c r="C19" s="10">
        <v>80364.05</v>
      </c>
      <c r="D19" s="10">
        <v>34000</v>
      </c>
      <c r="E19" s="10">
        <v>0</v>
      </c>
      <c r="F19" s="10">
        <f t="shared" si="0"/>
        <v>114364.05</v>
      </c>
      <c r="G19" s="10"/>
      <c r="H19" s="12">
        <v>44774</v>
      </c>
    </row>
    <row r="20" spans="1:11" x14ac:dyDescent="0.25">
      <c r="A20" s="1" t="s">
        <v>14</v>
      </c>
      <c r="B20" s="12">
        <v>43678</v>
      </c>
      <c r="C20" s="10">
        <v>75226.27</v>
      </c>
      <c r="D20" s="10">
        <v>453613.12</v>
      </c>
      <c r="E20" s="10">
        <v>0</v>
      </c>
      <c r="F20" s="10">
        <f t="shared" si="0"/>
        <v>528839.39</v>
      </c>
      <c r="G20" s="1"/>
      <c r="H20" s="12">
        <v>44774</v>
      </c>
    </row>
    <row r="21" spans="1:11" x14ac:dyDescent="0.25">
      <c r="C21" s="4"/>
      <c r="D21" s="4"/>
      <c r="E21" s="4"/>
      <c r="F21" s="9"/>
    </row>
    <row r="22" spans="1:11" x14ac:dyDescent="0.25">
      <c r="A22" t="s">
        <v>5</v>
      </c>
    </row>
    <row r="24" spans="1:11" ht="45" customHeight="1" x14ac:dyDescent="0.25">
      <c r="A24" s="24" t="s">
        <v>28</v>
      </c>
      <c r="B24" s="25"/>
      <c r="C24" s="25"/>
      <c r="D24" s="25"/>
      <c r="E24" s="25"/>
      <c r="F24" s="25"/>
      <c r="G24" s="25"/>
      <c r="H24" s="25"/>
    </row>
    <row r="27" spans="1:11" x14ac:dyDescent="0.25">
      <c r="I27" t="s">
        <v>50</v>
      </c>
      <c r="K27" s="22" t="s">
        <v>53</v>
      </c>
    </row>
    <row r="28" spans="1:11" x14ac:dyDescent="0.25">
      <c r="I28" t="s">
        <v>51</v>
      </c>
      <c r="K28" s="22" t="s">
        <v>54</v>
      </c>
    </row>
    <row r="30" spans="1:11" x14ac:dyDescent="0.25">
      <c r="F30" s="11"/>
    </row>
  </sheetData>
  <mergeCells count="6">
    <mergeCell ref="A24:H24"/>
    <mergeCell ref="E10:E11"/>
    <mergeCell ref="G10:G11"/>
    <mergeCell ref="F10:F11"/>
    <mergeCell ref="C10:D10"/>
    <mergeCell ref="H10:H11"/>
  </mergeCells>
  <pageMargins left="0.70866141732283472" right="0.70866141732283472" top="0.35433070866141736" bottom="0.74803149606299213" header="0.31496062992125984" footer="0.31496062992125984"/>
  <pageSetup paperSize="9" scale="8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H17"/>
  <sheetViews>
    <sheetView workbookViewId="0">
      <selection activeCell="A3" sqref="A3"/>
    </sheetView>
  </sheetViews>
  <sheetFormatPr defaultColWidth="11.42578125" defaultRowHeight="15" x14ac:dyDescent="0.25"/>
  <cols>
    <col min="1" max="1" width="14.28515625" style="4" customWidth="1"/>
    <col min="2" max="8" width="11.42578125" style="4"/>
  </cols>
  <sheetData>
    <row r="2" spans="1:3" ht="18.75" x14ac:dyDescent="0.3">
      <c r="A2" s="8" t="s">
        <v>58</v>
      </c>
    </row>
    <row r="4" spans="1:3" x14ac:dyDescent="0.25">
      <c r="A4" s="6" t="s">
        <v>36</v>
      </c>
    </row>
    <row r="5" spans="1:3" x14ac:dyDescent="0.25">
      <c r="A5" s="6"/>
    </row>
    <row r="6" spans="1:3" x14ac:dyDescent="0.25">
      <c r="A6" s="7" t="s">
        <v>13</v>
      </c>
      <c r="B6" s="7" t="s">
        <v>7</v>
      </c>
      <c r="C6" s="7" t="s">
        <v>9</v>
      </c>
    </row>
    <row r="7" spans="1:3" x14ac:dyDescent="0.25">
      <c r="A7" s="4">
        <v>75226.27</v>
      </c>
      <c r="B7" s="4">
        <v>42305.19</v>
      </c>
    </row>
    <row r="8" spans="1:3" x14ac:dyDescent="0.25">
      <c r="B8" s="4">
        <v>178577.6</v>
      </c>
    </row>
    <row r="9" spans="1:3" x14ac:dyDescent="0.25">
      <c r="B9" s="4">
        <v>90690.64</v>
      </c>
    </row>
    <row r="10" spans="1:3" x14ac:dyDescent="0.25">
      <c r="B10" s="4">
        <v>19665.330000000002</v>
      </c>
    </row>
    <row r="11" spans="1:3" x14ac:dyDescent="0.25">
      <c r="B11" s="4">
        <v>19680.689999999999</v>
      </c>
    </row>
    <row r="12" spans="1:3" x14ac:dyDescent="0.25">
      <c r="B12" s="4">
        <v>30043.02</v>
      </c>
    </row>
    <row r="13" spans="1:3" x14ac:dyDescent="0.25">
      <c r="B13" s="4">
        <v>63177.88</v>
      </c>
    </row>
    <row r="14" spans="1:3" x14ac:dyDescent="0.25">
      <c r="B14" s="4">
        <v>3963.32</v>
      </c>
    </row>
    <row r="15" spans="1:3" x14ac:dyDescent="0.25">
      <c r="B15" s="4">
        <v>5509.45</v>
      </c>
    </row>
    <row r="17" spans="1:3" s="4" customFormat="1" x14ac:dyDescent="0.25">
      <c r="A17" s="6">
        <f>SUM(A7:A15)</f>
        <v>75226.27</v>
      </c>
      <c r="B17" s="6">
        <f>SUM(B7:B15)</f>
        <v>453613.12000000005</v>
      </c>
      <c r="C17" s="6">
        <f>SUM(C7:C15)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5"/>
  <sheetViews>
    <sheetView workbookViewId="0">
      <selection activeCell="A18" sqref="A18"/>
    </sheetView>
  </sheetViews>
  <sheetFormatPr defaultColWidth="11.42578125" defaultRowHeight="15" x14ac:dyDescent="0.25"/>
  <cols>
    <col min="1" max="1" width="14.28515625" style="4" customWidth="1"/>
    <col min="2" max="8" width="11.5703125" style="4"/>
  </cols>
  <sheetData>
    <row r="2" spans="1:3" ht="18.75" x14ac:dyDescent="0.3">
      <c r="A2" s="8" t="s">
        <v>23</v>
      </c>
    </row>
    <row r="4" spans="1:3" x14ac:dyDescent="0.25">
      <c r="A4" s="6" t="s">
        <v>22</v>
      </c>
    </row>
    <row r="5" spans="1:3" x14ac:dyDescent="0.25">
      <c r="A5" s="6"/>
    </row>
    <row r="6" spans="1:3" x14ac:dyDescent="0.25">
      <c r="A6" s="7" t="s">
        <v>8</v>
      </c>
      <c r="B6" s="7" t="s">
        <v>7</v>
      </c>
      <c r="C6" s="7" t="s">
        <v>9</v>
      </c>
    </row>
    <row r="7" spans="1:3" x14ac:dyDescent="0.25">
      <c r="A7" s="4">
        <v>364826.7</v>
      </c>
      <c r="B7" s="4">
        <v>44965</v>
      </c>
      <c r="C7" s="4">
        <v>131941.99</v>
      </c>
    </row>
    <row r="8" spans="1:3" x14ac:dyDescent="0.25">
      <c r="A8" s="4">
        <v>122434.57</v>
      </c>
      <c r="B8" s="4">
        <v>19656</v>
      </c>
    </row>
    <row r="9" spans="1:3" x14ac:dyDescent="0.25">
      <c r="B9" s="4">
        <v>20000</v>
      </c>
    </row>
    <row r="11" spans="1:3" x14ac:dyDescent="0.25">
      <c r="A11" s="6">
        <f>SUM(A7:A10)</f>
        <v>487261.27</v>
      </c>
      <c r="B11" s="6">
        <f>SUM(B7:B10)</f>
        <v>84621</v>
      </c>
      <c r="C11" s="6">
        <f>SUM(C7:C10)</f>
        <v>131941.99</v>
      </c>
    </row>
    <row r="13" spans="1:3" x14ac:dyDescent="0.25">
      <c r="A13" s="14">
        <v>0.5</v>
      </c>
    </row>
    <row r="15" spans="1:3" x14ac:dyDescent="0.25">
      <c r="A15" s="17">
        <f>A11*A13</f>
        <v>243630.63500000001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7"/>
  <sheetViews>
    <sheetView workbookViewId="0">
      <selection activeCell="B10" sqref="B10"/>
    </sheetView>
  </sheetViews>
  <sheetFormatPr defaultColWidth="11.42578125" defaultRowHeight="15" x14ac:dyDescent="0.25"/>
  <cols>
    <col min="1" max="1" width="14.28515625" style="4" customWidth="1"/>
    <col min="2" max="8" width="11.5703125" style="4"/>
  </cols>
  <sheetData>
    <row r="2" spans="1:9" ht="18.75" x14ac:dyDescent="0.3">
      <c r="A2" s="8" t="s">
        <v>25</v>
      </c>
    </row>
    <row r="4" spans="1:9" x14ac:dyDescent="0.25">
      <c r="A4" s="6" t="s">
        <v>24</v>
      </c>
    </row>
    <row r="5" spans="1:9" x14ac:dyDescent="0.25">
      <c r="A5" s="6"/>
    </row>
    <row r="6" spans="1:9" x14ac:dyDescent="0.25">
      <c r="A6" s="7" t="s">
        <v>8</v>
      </c>
      <c r="B6" s="7" t="s">
        <v>7</v>
      </c>
      <c r="C6" s="7" t="s">
        <v>9</v>
      </c>
    </row>
    <row r="7" spans="1:9" x14ac:dyDescent="0.25">
      <c r="A7" s="4">
        <v>167306.1</v>
      </c>
      <c r="B7" s="4">
        <v>256530.3</v>
      </c>
      <c r="C7" s="4">
        <v>151104.19</v>
      </c>
    </row>
    <row r="8" spans="1:9" x14ac:dyDescent="0.25">
      <c r="B8" s="4">
        <v>75806.34</v>
      </c>
      <c r="I8" s="4"/>
    </row>
    <row r="9" spans="1:9" x14ac:dyDescent="0.25">
      <c r="H9" s="5"/>
      <c r="I9" s="5"/>
    </row>
    <row r="10" spans="1:9" x14ac:dyDescent="0.25">
      <c r="A10" s="6">
        <f>SUM(A7:A9)</f>
        <v>167306.1</v>
      </c>
      <c r="B10" s="6">
        <f t="shared" ref="B10:C10" si="0">SUM(B7:B9)</f>
        <v>332336.64000000001</v>
      </c>
      <c r="C10" s="6">
        <f t="shared" si="0"/>
        <v>151104.19</v>
      </c>
      <c r="H10" s="6"/>
    </row>
    <row r="14" spans="1:9" x14ac:dyDescent="0.25">
      <c r="A14" s="6"/>
    </row>
    <row r="17" spans="2:2" x14ac:dyDescent="0.25">
      <c r="B17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22"/>
  <sheetViews>
    <sheetView workbookViewId="0">
      <selection activeCell="A15" sqref="A15"/>
    </sheetView>
  </sheetViews>
  <sheetFormatPr defaultColWidth="11.42578125" defaultRowHeight="15" x14ac:dyDescent="0.25"/>
  <cols>
    <col min="1" max="1" width="14.28515625" style="4" customWidth="1"/>
    <col min="2" max="8" width="11.42578125" style="4"/>
  </cols>
  <sheetData>
    <row r="2" spans="1:9" ht="18.75" x14ac:dyDescent="0.3">
      <c r="A2" s="8" t="s">
        <v>27</v>
      </c>
    </row>
    <row r="4" spans="1:9" x14ac:dyDescent="0.25">
      <c r="A4" s="6" t="s">
        <v>26</v>
      </c>
    </row>
    <row r="5" spans="1:9" x14ac:dyDescent="0.25">
      <c r="A5" s="6"/>
    </row>
    <row r="6" spans="1:9" x14ac:dyDescent="0.25">
      <c r="A6" s="7" t="s">
        <v>8</v>
      </c>
      <c r="B6" s="7" t="s">
        <v>7</v>
      </c>
      <c r="C6" s="7" t="s">
        <v>9</v>
      </c>
    </row>
    <row r="7" spans="1:9" x14ac:dyDescent="0.25">
      <c r="A7" s="4">
        <v>189124</v>
      </c>
      <c r="B7" s="4">
        <v>25000</v>
      </c>
      <c r="C7" s="4">
        <v>18000</v>
      </c>
    </row>
    <row r="8" spans="1:9" x14ac:dyDescent="0.25">
      <c r="A8" s="4">
        <v>28179.03</v>
      </c>
      <c r="B8" s="4">
        <v>2000</v>
      </c>
      <c r="C8" s="4">
        <v>228000</v>
      </c>
      <c r="I8" s="4"/>
    </row>
    <row r="9" spans="1:9" x14ac:dyDescent="0.25">
      <c r="A9" s="4">
        <v>3647.28</v>
      </c>
      <c r="B9" s="4">
        <v>23000</v>
      </c>
      <c r="H9" s="5"/>
      <c r="I9" s="5"/>
    </row>
    <row r="10" spans="1:9" x14ac:dyDescent="0.25">
      <c r="B10" s="4">
        <v>4500</v>
      </c>
      <c r="H10" s="5"/>
      <c r="I10" s="5"/>
    </row>
    <row r="11" spans="1:9" x14ac:dyDescent="0.25">
      <c r="B11" s="4">
        <v>7000</v>
      </c>
      <c r="H11" s="5"/>
      <c r="I11" s="5"/>
    </row>
    <row r="12" spans="1:9" x14ac:dyDescent="0.25">
      <c r="B12" s="4">
        <v>2500</v>
      </c>
      <c r="H12" s="5"/>
      <c r="I12" s="5"/>
    </row>
    <row r="13" spans="1:9" x14ac:dyDescent="0.25">
      <c r="B13" s="4">
        <v>14000</v>
      </c>
      <c r="H13" s="5"/>
      <c r="I13" s="5"/>
    </row>
    <row r="14" spans="1:9" x14ac:dyDescent="0.25">
      <c r="H14" s="5"/>
      <c r="I14" s="5"/>
    </row>
    <row r="15" spans="1:9" x14ac:dyDescent="0.25">
      <c r="A15" s="4">
        <f>SUM(A7:A14)</f>
        <v>220950.31</v>
      </c>
      <c r="B15" s="6">
        <f>SUM(B7:B14)</f>
        <v>78000</v>
      </c>
      <c r="C15" s="6">
        <f>SUM(C7:C14)</f>
        <v>246000</v>
      </c>
      <c r="H15" s="6"/>
    </row>
    <row r="17" spans="1:2" x14ac:dyDescent="0.25">
      <c r="A17" s="14">
        <v>0.5</v>
      </c>
    </row>
    <row r="19" spans="1:2" x14ac:dyDescent="0.25">
      <c r="A19" s="17">
        <f>A15*A17</f>
        <v>110475.155</v>
      </c>
    </row>
    <row r="22" spans="1:2" x14ac:dyDescent="0.25">
      <c r="B22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H26"/>
  <sheetViews>
    <sheetView workbookViewId="0">
      <selection activeCell="B26" sqref="B26"/>
    </sheetView>
  </sheetViews>
  <sheetFormatPr defaultColWidth="11.42578125" defaultRowHeight="15" x14ac:dyDescent="0.25"/>
  <cols>
    <col min="1" max="1" width="14.28515625" style="4" customWidth="1"/>
    <col min="2" max="8" width="11.42578125" style="4"/>
  </cols>
  <sheetData>
    <row r="2" spans="1:2" ht="18.75" x14ac:dyDescent="0.3">
      <c r="A2" s="8" t="s">
        <v>56</v>
      </c>
    </row>
    <row r="4" spans="1:2" x14ac:dyDescent="0.25">
      <c r="A4" s="6" t="s">
        <v>34</v>
      </c>
    </row>
    <row r="5" spans="1:2" x14ac:dyDescent="0.25">
      <c r="A5" s="6"/>
    </row>
    <row r="6" spans="1:2" x14ac:dyDescent="0.25">
      <c r="A6" s="7" t="s">
        <v>13</v>
      </c>
      <c r="B6" s="7" t="s">
        <v>7</v>
      </c>
    </row>
    <row r="7" spans="1:2" x14ac:dyDescent="0.25">
      <c r="A7" s="4">
        <v>78346.78</v>
      </c>
      <c r="B7" s="4">
        <v>81250</v>
      </c>
    </row>
    <row r="8" spans="1:2" x14ac:dyDescent="0.25">
      <c r="A8" s="4">
        <v>64258.559999999998</v>
      </c>
      <c r="B8" s="4">
        <v>134208</v>
      </c>
    </row>
    <row r="9" spans="1:2" x14ac:dyDescent="0.25">
      <c r="A9" s="4">
        <v>62480.08</v>
      </c>
      <c r="B9" s="4">
        <v>35860.26</v>
      </c>
    </row>
    <row r="10" spans="1:2" x14ac:dyDescent="0.25">
      <c r="A10" s="4">
        <v>4180.84</v>
      </c>
      <c r="B10" s="4">
        <v>19467.830000000002</v>
      </c>
    </row>
    <row r="11" spans="1:2" x14ac:dyDescent="0.25">
      <c r="A11" s="4">
        <v>3889.3</v>
      </c>
      <c r="B11" s="4">
        <v>2442.1799999999998</v>
      </c>
    </row>
    <row r="12" spans="1:2" x14ac:dyDescent="0.25">
      <c r="A12" s="4">
        <v>5243.66</v>
      </c>
      <c r="B12" s="4">
        <v>5020.22</v>
      </c>
    </row>
    <row r="13" spans="1:2" x14ac:dyDescent="0.25">
      <c r="A13" s="4">
        <v>33776.730000000003</v>
      </c>
      <c r="B13" s="4">
        <v>522.39</v>
      </c>
    </row>
    <row r="14" spans="1:2" x14ac:dyDescent="0.25">
      <c r="A14" s="4">
        <v>139.16</v>
      </c>
      <c r="B14" s="4">
        <v>103.32</v>
      </c>
    </row>
    <row r="15" spans="1:2" x14ac:dyDescent="0.25">
      <c r="A15" s="4">
        <v>685.24</v>
      </c>
      <c r="B15" s="4">
        <v>4062.66</v>
      </c>
    </row>
    <row r="16" spans="1:2" x14ac:dyDescent="0.25">
      <c r="A16" s="4">
        <v>211.76</v>
      </c>
      <c r="B16" s="4">
        <v>38.56</v>
      </c>
    </row>
    <row r="17" spans="1:2" x14ac:dyDescent="0.25">
      <c r="A17" s="4">
        <v>156.69999999999999</v>
      </c>
      <c r="B17" s="4">
        <v>31838.799999999999</v>
      </c>
    </row>
    <row r="18" spans="1:2" x14ac:dyDescent="0.25">
      <c r="A18" s="4">
        <v>118.9</v>
      </c>
      <c r="B18" s="16">
        <v>159439</v>
      </c>
    </row>
    <row r="19" spans="1:2" x14ac:dyDescent="0.25">
      <c r="A19" s="4">
        <v>1756.53</v>
      </c>
      <c r="B19" s="16">
        <v>86465.93</v>
      </c>
    </row>
    <row r="20" spans="1:2" x14ac:dyDescent="0.25">
      <c r="A20" s="23">
        <v>10953.81</v>
      </c>
    </row>
    <row r="22" spans="1:2" x14ac:dyDescent="0.25">
      <c r="A22" s="6">
        <f>SUM(A7:A21)</f>
        <v>266198.05</v>
      </c>
      <c r="B22" s="6">
        <f>SUM(B7:B21)</f>
        <v>560719.14999999991</v>
      </c>
    </row>
    <row r="25" spans="1:2" x14ac:dyDescent="0.25">
      <c r="B25" s="16" t="s">
        <v>31</v>
      </c>
    </row>
    <row r="26" spans="1:2" x14ac:dyDescent="0.25">
      <c r="B26" s="23" t="s">
        <v>52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AA97F-1083-424F-93BD-7717AA593312}">
  <dimension ref="A2:H24"/>
  <sheetViews>
    <sheetView workbookViewId="0">
      <selection activeCell="B26" sqref="B26"/>
    </sheetView>
  </sheetViews>
  <sheetFormatPr defaultColWidth="11.42578125" defaultRowHeight="15" x14ac:dyDescent="0.25"/>
  <cols>
    <col min="1" max="1" width="14.28515625" style="4" customWidth="1"/>
    <col min="2" max="8" width="11.42578125" style="4"/>
  </cols>
  <sheetData>
    <row r="2" spans="1:3" ht="18.75" x14ac:dyDescent="0.3">
      <c r="A2" s="8" t="s">
        <v>55</v>
      </c>
    </row>
    <row r="4" spans="1:3" x14ac:dyDescent="0.25">
      <c r="A4" s="6" t="s">
        <v>46</v>
      </c>
    </row>
    <row r="5" spans="1:3" x14ac:dyDescent="0.25">
      <c r="A5" s="6"/>
    </row>
    <row r="6" spans="1:3" x14ac:dyDescent="0.25">
      <c r="A6" s="7" t="s">
        <v>8</v>
      </c>
      <c r="B6" s="7" t="s">
        <v>7</v>
      </c>
      <c r="C6" s="7" t="s">
        <v>9</v>
      </c>
    </row>
    <row r="7" spans="1:3" x14ac:dyDescent="0.25">
      <c r="A7" s="19">
        <v>324620.87</v>
      </c>
      <c r="B7" s="4">
        <v>16336.78</v>
      </c>
      <c r="C7" s="4">
        <v>63038.94</v>
      </c>
    </row>
    <row r="8" spans="1:3" x14ac:dyDescent="0.25">
      <c r="A8" s="19">
        <v>15842.15</v>
      </c>
      <c r="B8" s="4">
        <v>1020.06</v>
      </c>
    </row>
    <row r="9" spans="1:3" x14ac:dyDescent="0.25">
      <c r="A9" s="4">
        <v>8799.25</v>
      </c>
      <c r="B9" s="4">
        <v>29892.48</v>
      </c>
    </row>
    <row r="10" spans="1:3" x14ac:dyDescent="0.25">
      <c r="A10" s="19">
        <v>68951.97</v>
      </c>
      <c r="B10" s="4">
        <v>7000</v>
      </c>
    </row>
    <row r="12" spans="1:3" s="4" customFormat="1" x14ac:dyDescent="0.25">
      <c r="A12" s="6">
        <f>SUM(A7:A11)</f>
        <v>418214.24</v>
      </c>
      <c r="B12" s="6">
        <f>SUM(B7:B11)</f>
        <v>54249.32</v>
      </c>
      <c r="C12" s="6">
        <f>SUM(C7:C11)</f>
        <v>63038.94</v>
      </c>
    </row>
    <row r="14" spans="1:3" s="4" customFormat="1" x14ac:dyDescent="0.25">
      <c r="A14" s="21">
        <v>0.5</v>
      </c>
    </row>
    <row r="16" spans="1:3" s="4" customFormat="1" x14ac:dyDescent="0.25">
      <c r="A16" s="17">
        <f>((A7+A8+A10)*A14)+A9</f>
        <v>213506.745</v>
      </c>
    </row>
    <row r="19" spans="1:1" x14ac:dyDescent="0.25">
      <c r="A19" s="20" t="s">
        <v>39</v>
      </c>
    </row>
    <row r="20" spans="1:1" x14ac:dyDescent="0.25">
      <c r="A20" s="4" t="s">
        <v>47</v>
      </c>
    </row>
    <row r="21" spans="1:1" x14ac:dyDescent="0.25">
      <c r="A21" s="4" t="s">
        <v>57</v>
      </c>
    </row>
    <row r="22" spans="1:1" x14ac:dyDescent="0.25">
      <c r="A22" s="4" t="s">
        <v>49</v>
      </c>
    </row>
    <row r="24" spans="1:1" x14ac:dyDescent="0.25">
      <c r="A24" s="19" t="s">
        <v>40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16182-2F53-4E90-A670-F370B134DCA2}">
  <dimension ref="A2:I19"/>
  <sheetViews>
    <sheetView workbookViewId="0">
      <selection activeCell="A3" sqref="A3"/>
    </sheetView>
  </sheetViews>
  <sheetFormatPr defaultColWidth="11.42578125" defaultRowHeight="15" x14ac:dyDescent="0.25"/>
  <cols>
    <col min="1" max="1" width="14.28515625" style="4" customWidth="1"/>
    <col min="2" max="8" width="11.42578125" style="4"/>
  </cols>
  <sheetData>
    <row r="2" spans="1:9" ht="18.75" x14ac:dyDescent="0.3">
      <c r="A2" s="8" t="s">
        <v>42</v>
      </c>
    </row>
    <row r="4" spans="1:9" x14ac:dyDescent="0.25">
      <c r="A4" s="6" t="s">
        <v>30</v>
      </c>
    </row>
    <row r="5" spans="1:9" x14ac:dyDescent="0.25">
      <c r="A5" s="6"/>
    </row>
    <row r="6" spans="1:9" x14ac:dyDescent="0.25">
      <c r="A6" s="7" t="s">
        <v>8</v>
      </c>
      <c r="B6" s="7" t="s">
        <v>7</v>
      </c>
      <c r="C6" s="7" t="s">
        <v>9</v>
      </c>
    </row>
    <row r="7" spans="1:9" x14ac:dyDescent="0.25">
      <c r="A7" s="4">
        <f>56837.67</f>
        <v>56837.67</v>
      </c>
      <c r="B7" s="4">
        <f>134303.92</f>
        <v>134303.92000000001</v>
      </c>
    </row>
    <row r="8" spans="1:9" x14ac:dyDescent="0.25">
      <c r="B8" s="4">
        <v>6000</v>
      </c>
      <c r="I8" s="4"/>
    </row>
    <row r="9" spans="1:9" x14ac:dyDescent="0.25">
      <c r="B9" s="4">
        <f>36587.28</f>
        <v>36587.279999999999</v>
      </c>
      <c r="I9" s="4"/>
    </row>
    <row r="10" spans="1:9" x14ac:dyDescent="0.25">
      <c r="B10" s="4">
        <f>345400</f>
        <v>345400</v>
      </c>
      <c r="I10" s="4"/>
    </row>
    <row r="11" spans="1:9" x14ac:dyDescent="0.25">
      <c r="H11" s="5"/>
      <c r="I11" s="5"/>
    </row>
    <row r="12" spans="1:9" x14ac:dyDescent="0.25">
      <c r="A12" s="6">
        <f>SUM(A7:A11)</f>
        <v>56837.67</v>
      </c>
      <c r="B12" s="6">
        <f t="shared" ref="B12:C12" si="0">SUM(B7:B11)</f>
        <v>522291.20000000001</v>
      </c>
      <c r="C12" s="6">
        <f t="shared" si="0"/>
        <v>0</v>
      </c>
      <c r="H12" s="6"/>
    </row>
    <row r="14" spans="1:9" x14ac:dyDescent="0.25">
      <c r="B14" s="6"/>
    </row>
    <row r="16" spans="1:9" x14ac:dyDescent="0.25">
      <c r="A16" s="6"/>
      <c r="B16" s="6"/>
    </row>
    <row r="19" spans="2:9" s="4" customFormat="1" x14ac:dyDescent="0.25">
      <c r="B19" s="6"/>
      <c r="I1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20"/>
  <sheetViews>
    <sheetView workbookViewId="0">
      <selection activeCell="A3" sqref="A3"/>
    </sheetView>
  </sheetViews>
  <sheetFormatPr defaultColWidth="11.42578125" defaultRowHeight="15" x14ac:dyDescent="0.25"/>
  <cols>
    <col min="1" max="1" width="15" style="4" customWidth="1"/>
    <col min="2" max="2" width="12.42578125" style="4" customWidth="1"/>
    <col min="3" max="8" width="11.5703125" style="4"/>
  </cols>
  <sheetData>
    <row r="2" spans="1:9" ht="18.75" x14ac:dyDescent="0.3">
      <c r="A2" s="8" t="s">
        <v>43</v>
      </c>
    </row>
    <row r="4" spans="1:9" x14ac:dyDescent="0.25">
      <c r="A4" s="6" t="s">
        <v>32</v>
      </c>
    </row>
    <row r="5" spans="1:9" x14ac:dyDescent="0.25">
      <c r="A5" s="6"/>
    </row>
    <row r="6" spans="1:9" x14ac:dyDescent="0.25">
      <c r="A6" s="7" t="s">
        <v>8</v>
      </c>
      <c r="B6" s="7" t="s">
        <v>7</v>
      </c>
      <c r="C6" s="7" t="s">
        <v>9</v>
      </c>
    </row>
    <row r="7" spans="1:9" x14ac:dyDescent="0.25">
      <c r="B7" s="4">
        <v>6012</v>
      </c>
      <c r="C7" s="4">
        <v>1342</v>
      </c>
    </row>
    <row r="8" spans="1:9" x14ac:dyDescent="0.25">
      <c r="B8" s="4">
        <v>7</v>
      </c>
      <c r="I8" s="4"/>
    </row>
    <row r="9" spans="1:9" x14ac:dyDescent="0.25">
      <c r="B9" s="4">
        <v>3527</v>
      </c>
      <c r="I9" s="4"/>
    </row>
    <row r="10" spans="1:9" x14ac:dyDescent="0.25">
      <c r="B10" s="4">
        <v>648</v>
      </c>
      <c r="I10" s="4"/>
    </row>
    <row r="11" spans="1:9" x14ac:dyDescent="0.25">
      <c r="B11" s="4">
        <v>1333</v>
      </c>
      <c r="I11" s="4"/>
    </row>
    <row r="12" spans="1:9" x14ac:dyDescent="0.25">
      <c r="H12" s="5"/>
      <c r="I12" s="5"/>
    </row>
    <row r="13" spans="1:9" x14ac:dyDescent="0.25">
      <c r="A13" s="6">
        <f>SUM(A7:A12)</f>
        <v>0</v>
      </c>
      <c r="B13" s="6">
        <f t="shared" ref="B13:C13" si="0">SUM(B7:B12)</f>
        <v>11527</v>
      </c>
      <c r="C13" s="6">
        <f t="shared" si="0"/>
        <v>1342</v>
      </c>
      <c r="H13" s="6"/>
    </row>
    <row r="15" spans="1:9" x14ac:dyDescent="0.25">
      <c r="B15" s="6"/>
    </row>
    <row r="17" spans="1:2" x14ac:dyDescent="0.25">
      <c r="A17" s="6"/>
      <c r="B17" s="6"/>
    </row>
    <row r="20" spans="1:2" x14ac:dyDescent="0.25">
      <c r="B20" s="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19"/>
  <sheetViews>
    <sheetView workbookViewId="0">
      <selection activeCell="A19" sqref="A19"/>
    </sheetView>
  </sheetViews>
  <sheetFormatPr defaultColWidth="11.42578125" defaultRowHeight="15" x14ac:dyDescent="0.25"/>
  <cols>
    <col min="1" max="1" width="14.28515625" style="4" customWidth="1"/>
    <col min="2" max="8" width="11.5703125" style="4"/>
  </cols>
  <sheetData>
    <row r="2" spans="1:9" ht="18.75" x14ac:dyDescent="0.3">
      <c r="A2" s="8" t="s">
        <v>44</v>
      </c>
    </row>
    <row r="4" spans="1:9" x14ac:dyDescent="0.25">
      <c r="A4" s="6" t="s">
        <v>33</v>
      </c>
    </row>
    <row r="5" spans="1:9" x14ac:dyDescent="0.25">
      <c r="A5" s="6"/>
    </row>
    <row r="6" spans="1:9" x14ac:dyDescent="0.25">
      <c r="A6" s="7" t="s">
        <v>8</v>
      </c>
      <c r="B6" s="7" t="s">
        <v>7</v>
      </c>
      <c r="C6" s="7" t="s">
        <v>9</v>
      </c>
    </row>
    <row r="7" spans="1:9" x14ac:dyDescent="0.25">
      <c r="A7" s="4">
        <f>80364.05</f>
        <v>80364.05</v>
      </c>
      <c r="B7" s="4">
        <v>23000</v>
      </c>
    </row>
    <row r="8" spans="1:9" x14ac:dyDescent="0.25">
      <c r="B8" s="4">
        <v>11000</v>
      </c>
      <c r="I8" s="4"/>
    </row>
    <row r="9" spans="1:9" x14ac:dyDescent="0.25">
      <c r="H9" s="5"/>
      <c r="I9" s="5"/>
    </row>
    <row r="10" spans="1:9" x14ac:dyDescent="0.25">
      <c r="A10" s="6">
        <f>SUM(A7:A9)</f>
        <v>80364.05</v>
      </c>
      <c r="B10" s="6">
        <f t="shared" ref="B10:C10" si="0">SUM(B7:B9)</f>
        <v>34000</v>
      </c>
      <c r="C10" s="6">
        <f t="shared" si="0"/>
        <v>0</v>
      </c>
      <c r="H10" s="6"/>
    </row>
    <row r="11" spans="1:9" x14ac:dyDescent="0.25">
      <c r="A11" s="18" t="s">
        <v>35</v>
      </c>
      <c r="B11" s="18" t="s">
        <v>37</v>
      </c>
    </row>
    <row r="12" spans="1:9" x14ac:dyDescent="0.25">
      <c r="B12" s="6"/>
    </row>
    <row r="14" spans="1:9" x14ac:dyDescent="0.25">
      <c r="A14" s="6"/>
    </row>
    <row r="15" spans="1:9" x14ac:dyDescent="0.25">
      <c r="A15" s="20" t="s">
        <v>39</v>
      </c>
    </row>
    <row r="16" spans="1:9" x14ac:dyDescent="0.25">
      <c r="A16" s="4" t="s">
        <v>41</v>
      </c>
    </row>
    <row r="17" spans="1:2" x14ac:dyDescent="0.25">
      <c r="A17" s="4" t="s">
        <v>38</v>
      </c>
      <c r="B17" s="6"/>
    </row>
    <row r="19" spans="1:2" x14ac:dyDescent="0.25">
      <c r="A19" s="19" t="s">
        <v>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10</vt:i4>
      </vt:variant>
    </vt:vector>
  </HeadingPairs>
  <TitlesOfParts>
    <vt:vector size="10" baseType="lpstr">
      <vt:lpstr>RELACIÓ_DECLARACIO_BÉNS</vt:lpstr>
      <vt:lpstr>ALBERTÍ</vt:lpstr>
      <vt:lpstr>BARCELÓ</vt:lpstr>
      <vt:lpstr>ESTEVE</vt:lpstr>
      <vt:lpstr>GIL</vt:lpstr>
      <vt:lpstr>LARIOS</vt:lpstr>
      <vt:lpstr>PONS</vt:lpstr>
      <vt:lpstr>ROIG</vt:lpstr>
      <vt:lpstr>ROSELL</vt:lpstr>
      <vt:lpstr>VINTRO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Mone</dc:creator>
  <cp:lastModifiedBy>Edgard Bausells</cp:lastModifiedBy>
  <cp:lastPrinted>2025-06-04T08:16:22Z</cp:lastPrinted>
  <dcterms:created xsi:type="dcterms:W3CDTF">2015-06-26T13:24:09Z</dcterms:created>
  <dcterms:modified xsi:type="dcterms:W3CDTF">2025-06-04T08:18:44Z</dcterms:modified>
</cp:coreProperties>
</file>